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WORKGRPS\LOCALPLN\Beti\website update DFS and CHS\CHS\"/>
    </mc:Choice>
  </mc:AlternateContent>
  <xr:revisionPtr revIDLastSave="0" documentId="8_{2E9E9571-6D65-47A5-ABE8-F56F380CEEA7}" xr6:coauthVersionLast="47" xr6:coauthVersionMax="47" xr10:uidLastSave="{00000000-0000-0000-0000-000000000000}"/>
  <bookViews>
    <workbookView xWindow="-28920" yWindow="-120" windowWidth="29040" windowHeight="15720" xr2:uid="{431D2598-F616-481D-9991-05A9E0A25938}"/>
  </bookViews>
  <sheets>
    <sheet name="CHS Limit (2)" sheetId="2" r:id="rId1"/>
    <sheet name="CHS Limit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D14" i="1"/>
  <c r="D18" i="1" s="1"/>
  <c r="E18" i="1" s="1"/>
  <c r="E23" i="2"/>
  <c r="D9" i="2"/>
  <c r="E21" i="2"/>
  <c r="E11" i="2"/>
  <c r="D13" i="2"/>
  <c r="E13" i="2" s="1"/>
  <c r="E32" i="1"/>
  <c r="E16" i="1"/>
  <c r="E25" i="2" l="1"/>
  <c r="E9" i="2"/>
  <c r="E36" i="1"/>
  <c r="E14" i="1"/>
</calcChain>
</file>

<file path=xl/sharedStrings.xml><?xml version="1.0" encoding="utf-8"?>
<sst xmlns="http://schemas.openxmlformats.org/spreadsheetml/2006/main" count="34" uniqueCount="14">
  <si>
    <t>Cynllun Tai Cymunedol Ceredigion</t>
  </si>
  <si>
    <t>Faint y gallaf ei fenthyg?</t>
  </si>
  <si>
    <t>A oes modd byw yn yr eiddo?</t>
  </si>
  <si>
    <t>Pris prynu'r tŷ</t>
  </si>
  <si>
    <t>BYDD CTC YN DARPARU CYFRANIAD ECWITI O:</t>
  </si>
  <si>
    <t>BYDD ANGEN BLAENDAL O 5% O LEIAF ARNOCH:</t>
  </si>
  <si>
    <t>CYLLID PELLACH SYDD EI ANGEN (FEL ARFER DRWY FORGAIS)</t>
  </si>
  <si>
    <t>Beth yw pris uchaf y tŷ y gallaf ei fforddio ar sail y blaendal sydd gennyf?* **</t>
  </si>
  <si>
    <t>*yn amodol ar asesiad fforddiadwyedd gan ddarparwr morgais</t>
  </si>
  <si>
    <t>** Mae CTC yn ei gwneud yn ofynnol i'r ymgeisydd dalu blaendal o 5% o leiaf</t>
  </si>
  <si>
    <t>Mae gennyf flaendal o:</t>
  </si>
  <si>
    <t>PRIS UCHAF Y TŶ:</t>
  </si>
  <si>
    <t>BYDD CTC YN CYFRANNU HYD AT:</t>
  </si>
  <si>
    <t>OES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</si>
</sst>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4" x14ac:knownFonts="1">
    <font>
      <sz val="11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9" fontId="3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164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60FA7-F59C-470D-BFCB-B6E2A9AE8896}">
  <dimension ref="A2:K26"/>
  <sheetViews>
    <sheetView tabSelected="1" zoomScale="85" zoomScaleNormal="85" workbookViewId="0">
      <selection activeCell="M9" sqref="M9"/>
    </sheetView>
  </sheetViews>
  <sheetFormatPr defaultRowHeight="14.5" x14ac:dyDescent="0.35"/>
  <cols>
    <col min="2" max="2" width="2.81640625" customWidth="1"/>
    <col min="3" max="3" width="59.54296875" customWidth="1"/>
    <col min="4" max="4" width="7.7265625" customWidth="1"/>
    <col min="5" max="5" width="17" customWidth="1"/>
    <col min="6" max="6" width="2.1796875" customWidth="1"/>
  </cols>
  <sheetData>
    <row r="2" spans="1:11" ht="28.5" x14ac:dyDescent="0.65">
      <c r="C2" s="2" t="s">
        <v>0</v>
      </c>
      <c r="D2" s="2"/>
    </row>
    <row r="4" spans="1:11" x14ac:dyDescent="0.35"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8.5" x14ac:dyDescent="0.65">
      <c r="A5" s="1"/>
      <c r="B5" s="3">
        <v>1</v>
      </c>
      <c r="C5" s="3" t="s">
        <v>1</v>
      </c>
      <c r="D5" s="3"/>
      <c r="E5" s="3"/>
      <c r="F5" s="3"/>
      <c r="G5" s="3"/>
      <c r="H5" s="3"/>
      <c r="I5" s="3"/>
      <c r="J5" s="3"/>
      <c r="K5" s="3"/>
    </row>
    <row r="6" spans="1:11" x14ac:dyDescent="0.35">
      <c r="B6" s="3"/>
      <c r="C6" s="3" t="s">
        <v>2</v>
      </c>
      <c r="D6" s="3"/>
      <c r="E6" s="4" t="s">
        <v>13</v>
      </c>
      <c r="F6" s="3"/>
      <c r="G6" s="3"/>
      <c r="H6" s="3"/>
      <c r="I6" s="3"/>
      <c r="J6" s="3"/>
      <c r="K6" s="3"/>
    </row>
    <row r="7" spans="1:11" ht="15" thickBot="1" x14ac:dyDescent="0.4">
      <c r="B7" s="3"/>
      <c r="C7" s="3" t="s">
        <v>3</v>
      </c>
      <c r="D7" s="3"/>
      <c r="E7" s="5">
        <v>300000</v>
      </c>
      <c r="F7" s="3"/>
      <c r="G7" s="3"/>
      <c r="H7" s="3"/>
      <c r="I7" s="3"/>
      <c r="J7" s="3"/>
      <c r="K7" s="3"/>
    </row>
    <row r="8" spans="1:11" x14ac:dyDescent="0.35">
      <c r="B8" s="6"/>
      <c r="C8" s="7"/>
      <c r="D8" s="7"/>
      <c r="E8" s="7"/>
      <c r="F8" s="8"/>
      <c r="G8" s="3"/>
      <c r="H8" s="3"/>
      <c r="I8" s="3"/>
      <c r="J8" s="3"/>
      <c r="K8" s="3"/>
    </row>
    <row r="9" spans="1:11" x14ac:dyDescent="0.35">
      <c r="B9" s="9"/>
      <c r="C9" s="10" t="s">
        <v>4</v>
      </c>
      <c r="D9" s="11">
        <f>IF(E6="OES",0.2,IF(E6="NAC OES",0.4,"GWALL"))</f>
        <v>0.2</v>
      </c>
      <c r="E9" s="12">
        <f>E7*D9</f>
        <v>60000</v>
      </c>
      <c r="F9" s="13"/>
      <c r="G9" s="3"/>
      <c r="H9" s="3"/>
      <c r="I9" s="3"/>
      <c r="J9" s="3"/>
      <c r="K9" s="3"/>
    </row>
    <row r="10" spans="1:11" x14ac:dyDescent="0.35">
      <c r="B10" s="9"/>
      <c r="C10" s="10"/>
      <c r="D10" s="10"/>
      <c r="E10" s="10"/>
      <c r="F10" s="13"/>
      <c r="G10" s="3"/>
      <c r="H10" s="3"/>
      <c r="I10" s="3"/>
      <c r="J10" s="3"/>
      <c r="K10" s="3"/>
    </row>
    <row r="11" spans="1:11" x14ac:dyDescent="0.35">
      <c r="B11" s="9"/>
      <c r="C11" s="10" t="s">
        <v>5</v>
      </c>
      <c r="D11" s="11">
        <v>0.05</v>
      </c>
      <c r="E11" s="12">
        <f>E7*D11</f>
        <v>15000</v>
      </c>
      <c r="F11" s="13"/>
      <c r="G11" s="3"/>
      <c r="H11" s="3"/>
      <c r="I11" s="3"/>
      <c r="J11" s="3"/>
      <c r="K11" s="3"/>
    </row>
    <row r="12" spans="1:11" x14ac:dyDescent="0.35">
      <c r="B12" s="9"/>
      <c r="C12" s="10"/>
      <c r="D12" s="10"/>
      <c r="E12" s="10"/>
      <c r="F12" s="13"/>
      <c r="G12" s="3"/>
      <c r="H12" s="3"/>
      <c r="I12" s="3"/>
      <c r="J12" s="3"/>
      <c r="K12" s="3"/>
    </row>
    <row r="13" spans="1:11" x14ac:dyDescent="0.35">
      <c r="B13" s="9"/>
      <c r="C13" s="10" t="s">
        <v>6</v>
      </c>
      <c r="D13" s="11">
        <f>1-D11-D9</f>
        <v>0.75</v>
      </c>
      <c r="E13" s="12">
        <f>E7*D13</f>
        <v>225000</v>
      </c>
      <c r="F13" s="13"/>
      <c r="G13" s="3"/>
      <c r="H13" s="3"/>
      <c r="I13" s="3"/>
      <c r="J13" s="3"/>
      <c r="K13" s="3"/>
    </row>
    <row r="14" spans="1:11" ht="15" thickBot="1" x14ac:dyDescent="0.4">
      <c r="B14" s="14"/>
      <c r="C14" s="15"/>
      <c r="D14" s="15"/>
      <c r="E14" s="15"/>
      <c r="F14" s="16"/>
      <c r="G14" s="3"/>
      <c r="H14" s="3"/>
      <c r="I14" s="3"/>
      <c r="J14" s="3"/>
      <c r="K14" s="3"/>
    </row>
    <row r="15" spans="1:11" ht="28.5" x14ac:dyDescent="0.65">
      <c r="A15" s="1"/>
      <c r="B15" s="3">
        <v>2</v>
      </c>
      <c r="C15" s="18" t="s">
        <v>7</v>
      </c>
      <c r="D15" s="3"/>
      <c r="E15" s="3"/>
      <c r="F15" s="3"/>
      <c r="G15" s="3"/>
      <c r="H15" s="3"/>
      <c r="I15" s="3"/>
      <c r="J15" s="3"/>
      <c r="K15" s="3"/>
    </row>
    <row r="16" spans="1:11" x14ac:dyDescent="0.35">
      <c r="B16" s="3"/>
      <c r="C16" s="19" t="s">
        <v>8</v>
      </c>
      <c r="D16" s="3"/>
      <c r="E16" s="3"/>
      <c r="F16" s="3"/>
      <c r="G16" s="3"/>
      <c r="H16" s="3"/>
      <c r="I16" s="3"/>
      <c r="J16" s="3"/>
      <c r="K16" s="3"/>
    </row>
    <row r="17" spans="2:11" x14ac:dyDescent="0.35">
      <c r="B17" s="3"/>
      <c r="C17" s="19" t="s">
        <v>9</v>
      </c>
      <c r="D17" s="3"/>
      <c r="E17" s="3"/>
      <c r="F17" s="3"/>
      <c r="G17" s="3"/>
      <c r="H17" s="3"/>
      <c r="I17" s="3"/>
      <c r="J17" s="3"/>
      <c r="K17" s="3"/>
    </row>
    <row r="18" spans="2:11" x14ac:dyDescent="0.35">
      <c r="B18" s="3"/>
      <c r="C18" s="3" t="s">
        <v>2</v>
      </c>
      <c r="D18" s="3"/>
      <c r="E18" s="4" t="s">
        <v>13</v>
      </c>
      <c r="F18" s="3"/>
      <c r="G18" s="3"/>
      <c r="H18" s="3"/>
      <c r="I18" s="3"/>
      <c r="J18" s="3"/>
      <c r="K18" s="3"/>
    </row>
    <row r="19" spans="2:11" ht="15" thickBot="1" x14ac:dyDescent="0.4">
      <c r="B19" s="3"/>
      <c r="C19" s="3" t="s">
        <v>10</v>
      </c>
      <c r="D19" s="3"/>
      <c r="E19" s="5">
        <v>15000</v>
      </c>
      <c r="F19" s="3"/>
      <c r="G19" s="3"/>
      <c r="H19" s="3"/>
      <c r="I19" s="3"/>
      <c r="J19" s="3"/>
      <c r="K19" s="3"/>
    </row>
    <row r="20" spans="2:11" x14ac:dyDescent="0.35">
      <c r="B20" s="6"/>
      <c r="C20" s="7"/>
      <c r="D20" s="7"/>
      <c r="E20" s="7"/>
      <c r="F20" s="8"/>
      <c r="G20" s="3"/>
      <c r="H20" s="3"/>
      <c r="I20" s="3"/>
      <c r="J20" s="3"/>
      <c r="K20" s="3"/>
    </row>
    <row r="21" spans="2:11" x14ac:dyDescent="0.35">
      <c r="B21" s="9"/>
      <c r="C21" s="10" t="s">
        <v>11</v>
      </c>
      <c r="D21" s="11"/>
      <c r="E21" s="12">
        <f>IF(E19/5*100&gt;300000,300000,E19/5*100)</f>
        <v>300000</v>
      </c>
      <c r="F21" s="13"/>
      <c r="G21" s="3"/>
      <c r="H21" s="3"/>
      <c r="I21" s="3"/>
      <c r="J21" s="3"/>
      <c r="K21" s="3"/>
    </row>
    <row r="22" spans="2:11" x14ac:dyDescent="0.35">
      <c r="B22" s="9"/>
      <c r="C22" s="10"/>
      <c r="D22" s="11"/>
      <c r="E22" s="17"/>
      <c r="F22" s="13"/>
      <c r="G22" s="3"/>
      <c r="H22" s="3"/>
      <c r="I22" s="3"/>
      <c r="J22" s="3"/>
      <c r="K22" s="3"/>
    </row>
    <row r="23" spans="2:11" x14ac:dyDescent="0.35">
      <c r="B23" s="9"/>
      <c r="C23" s="10" t="s">
        <v>12</v>
      </c>
      <c r="D23" s="11"/>
      <c r="E23" s="12">
        <f>IF(E18="OES",E21*0.2,IF(E18="NAC OES",E21*0.4,"GWALL"))</f>
        <v>60000</v>
      </c>
      <c r="F23" s="13"/>
      <c r="G23" s="3"/>
      <c r="H23" s="3"/>
      <c r="I23" s="3"/>
      <c r="J23" s="3"/>
      <c r="K23" s="3"/>
    </row>
    <row r="24" spans="2:11" x14ac:dyDescent="0.35">
      <c r="B24" s="9"/>
      <c r="C24" s="10"/>
      <c r="D24" s="11"/>
      <c r="E24" s="17"/>
      <c r="F24" s="13"/>
      <c r="G24" s="3"/>
      <c r="H24" s="3"/>
      <c r="I24" s="3"/>
      <c r="J24" s="3"/>
      <c r="K24" s="3"/>
    </row>
    <row r="25" spans="2:11" x14ac:dyDescent="0.35">
      <c r="B25" s="9"/>
      <c r="C25" s="10" t="s">
        <v>6</v>
      </c>
      <c r="D25" s="11"/>
      <c r="E25" s="12">
        <f>E21-E19-E23</f>
        <v>225000</v>
      </c>
      <c r="F25" s="13"/>
      <c r="G25" s="3"/>
      <c r="H25" s="3"/>
      <c r="I25" s="3"/>
      <c r="J25" s="3"/>
      <c r="K25" s="3"/>
    </row>
    <row r="26" spans="2:11" ht="15" thickBot="1" x14ac:dyDescent="0.4">
      <c r="B26" s="14"/>
      <c r="C26" s="15"/>
      <c r="D26" s="15"/>
      <c r="E26" s="15"/>
      <c r="F26" s="16"/>
      <c r="G26" s="3"/>
      <c r="H26" s="3"/>
      <c r="I26" s="3"/>
      <c r="J26" s="3"/>
      <c r="K26" s="3"/>
    </row>
  </sheetData>
  <dataValidations count="2">
    <dataValidation type="list" allowBlank="1" showInputMessage="1" showErrorMessage="1" sqref="E18" xr:uid="{FD5BFE75-4195-47B1-87AA-DAFDFA537C0F}">
      <formula1>"OES,NAC OES"</formula1>
    </dataValidation>
    <dataValidation type="list" allowBlank="1" showInputMessage="1" showErrorMessage="1" sqref="E6" xr:uid="{430C2DF1-9A33-49BC-911F-F67A7C56D1F5}">
      <formula1>"OES,NAC OES"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4BEAD-A26C-4F77-85E5-13065F2E34FB}">
  <dimension ref="A2:K37"/>
  <sheetViews>
    <sheetView zoomScale="85" zoomScaleNormal="85" workbookViewId="0">
      <selection activeCell="L28" sqref="L28"/>
    </sheetView>
  </sheetViews>
  <sheetFormatPr defaultRowHeight="14.5" x14ac:dyDescent="0.35"/>
  <cols>
    <col min="2" max="2" width="2.81640625" customWidth="1"/>
    <col min="3" max="3" width="66.453125" customWidth="1"/>
    <col min="4" max="4" width="15.26953125" customWidth="1"/>
    <col min="5" max="5" width="27.26953125" customWidth="1"/>
    <col min="6" max="6" width="2.1796875" customWidth="1"/>
  </cols>
  <sheetData>
    <row r="2" spans="1:11" ht="28.5" x14ac:dyDescent="0.65">
      <c r="C2" s="2" t="s">
        <v>0</v>
      </c>
      <c r="D2" s="2"/>
    </row>
    <row r="4" spans="1:11" x14ac:dyDescent="0.35"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8.5" x14ac:dyDescent="0.65">
      <c r="A5" s="1"/>
      <c r="B5" s="3">
        <v>1</v>
      </c>
      <c r="C5" s="3" t="s">
        <v>1</v>
      </c>
      <c r="D5" s="3"/>
      <c r="E5" s="3"/>
      <c r="F5" s="3"/>
      <c r="G5" s="3"/>
      <c r="H5" s="3"/>
      <c r="I5" s="3"/>
      <c r="J5" s="3"/>
      <c r="K5" s="3"/>
    </row>
    <row r="6" spans="1:11" x14ac:dyDescent="0.3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35">
      <c r="B8" s="3"/>
      <c r="C8" s="3" t="s">
        <v>2</v>
      </c>
      <c r="D8" s="3"/>
      <c r="E8" s="4" t="s">
        <v>13</v>
      </c>
      <c r="F8" s="3"/>
      <c r="G8" s="3"/>
      <c r="H8" s="3"/>
      <c r="I8" s="3"/>
      <c r="J8" s="3"/>
      <c r="K8" s="3"/>
    </row>
    <row r="9" spans="1:11" x14ac:dyDescent="0.3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35">
      <c r="B10" s="3"/>
      <c r="C10" s="3" t="s">
        <v>3</v>
      </c>
      <c r="D10" s="3"/>
      <c r="E10" s="5">
        <v>300000</v>
      </c>
      <c r="F10" s="3"/>
      <c r="G10" s="3"/>
      <c r="H10" s="3"/>
      <c r="I10" s="3"/>
      <c r="J10" s="3"/>
      <c r="K10" s="3"/>
    </row>
    <row r="11" spans="1:11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5" thickBot="1" x14ac:dyDescent="0.4"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35">
      <c r="B13" s="6"/>
      <c r="C13" s="7"/>
      <c r="D13" s="7"/>
      <c r="E13" s="7"/>
      <c r="F13" s="8"/>
      <c r="G13" s="3"/>
      <c r="H13" s="3"/>
      <c r="I13" s="3"/>
      <c r="J13" s="3"/>
      <c r="K13" s="3"/>
    </row>
    <row r="14" spans="1:11" x14ac:dyDescent="0.35">
      <c r="B14" s="9"/>
      <c r="C14" s="10" t="s">
        <v>4</v>
      </c>
      <c r="D14" s="11">
        <f>IF(E8="OES",0.2,IF(E8="NAC OES",0.4,"GWALL"))</f>
        <v>0.2</v>
      </c>
      <c r="E14" s="12">
        <f>E10*D14</f>
        <v>60000</v>
      </c>
      <c r="F14" s="13"/>
      <c r="G14" s="3"/>
      <c r="H14" s="3"/>
      <c r="I14" s="3"/>
      <c r="J14" s="3"/>
      <c r="K14" s="3"/>
    </row>
    <row r="15" spans="1:11" x14ac:dyDescent="0.35">
      <c r="B15" s="9"/>
      <c r="C15" s="10"/>
      <c r="D15" s="10"/>
      <c r="E15" s="10"/>
      <c r="F15" s="13"/>
      <c r="G15" s="3"/>
      <c r="H15" s="3"/>
      <c r="I15" s="3"/>
      <c r="J15" s="3"/>
      <c r="K15" s="3"/>
    </row>
    <row r="16" spans="1:11" x14ac:dyDescent="0.35">
      <c r="B16" s="9"/>
      <c r="C16" s="10" t="s">
        <v>5</v>
      </c>
      <c r="D16" s="11">
        <v>0.05</v>
      </c>
      <c r="E16" s="12">
        <f>E10*D16</f>
        <v>15000</v>
      </c>
      <c r="F16" s="13"/>
      <c r="G16" s="3"/>
      <c r="H16" s="3"/>
      <c r="I16" s="3"/>
      <c r="J16" s="3"/>
      <c r="K16" s="3"/>
    </row>
    <row r="17" spans="1:11" x14ac:dyDescent="0.35">
      <c r="B17" s="9"/>
      <c r="C17" s="10"/>
      <c r="D17" s="10"/>
      <c r="E17" s="10"/>
      <c r="F17" s="13"/>
      <c r="G17" s="3"/>
      <c r="H17" s="3"/>
      <c r="I17" s="3"/>
      <c r="J17" s="3"/>
      <c r="K17" s="3"/>
    </row>
    <row r="18" spans="1:11" x14ac:dyDescent="0.35">
      <c r="B18" s="9"/>
      <c r="C18" s="10" t="s">
        <v>6</v>
      </c>
      <c r="D18" s="11">
        <f>1-D16-D14</f>
        <v>0.75</v>
      </c>
      <c r="E18" s="12">
        <f>E10*D18</f>
        <v>225000</v>
      </c>
      <c r="F18" s="13"/>
      <c r="G18" s="3"/>
      <c r="H18" s="3"/>
      <c r="I18" s="3"/>
      <c r="J18" s="3"/>
      <c r="K18" s="3"/>
    </row>
    <row r="19" spans="1:11" ht="15" thickBot="1" x14ac:dyDescent="0.4">
      <c r="B19" s="14"/>
      <c r="C19" s="15"/>
      <c r="D19" s="15"/>
      <c r="E19" s="15"/>
      <c r="F19" s="16"/>
      <c r="G19" s="3"/>
      <c r="H19" s="3"/>
      <c r="I19" s="3"/>
      <c r="J19" s="3"/>
      <c r="K19" s="3"/>
    </row>
    <row r="20" spans="1:11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28.5" x14ac:dyDescent="0.65">
      <c r="A23" s="1"/>
      <c r="B23" s="3">
        <v>2</v>
      </c>
      <c r="C23" s="19" t="s">
        <v>7</v>
      </c>
      <c r="D23" s="3"/>
      <c r="E23" s="3"/>
      <c r="F23" s="3"/>
      <c r="G23" s="3"/>
      <c r="H23" s="3"/>
      <c r="I23" s="3"/>
      <c r="J23" s="3"/>
      <c r="K23" s="3"/>
    </row>
    <row r="24" spans="1:11" x14ac:dyDescent="0.35">
      <c r="B24" s="3"/>
      <c r="C24" s="19" t="s">
        <v>8</v>
      </c>
      <c r="D24" s="3"/>
      <c r="E24" s="3"/>
      <c r="F24" s="3"/>
      <c r="G24" s="3"/>
      <c r="H24" s="3"/>
      <c r="I24" s="3"/>
      <c r="J24" s="3"/>
      <c r="K24" s="3"/>
    </row>
    <row r="25" spans="1:11" x14ac:dyDescent="0.35">
      <c r="B25" s="3"/>
      <c r="C25" s="19" t="s">
        <v>9</v>
      </c>
      <c r="D25" s="3"/>
      <c r="E25" s="3"/>
      <c r="F25" s="3"/>
      <c r="G25" s="3"/>
      <c r="H25" s="3"/>
      <c r="I25" s="3"/>
      <c r="J25" s="3"/>
      <c r="K25" s="3"/>
    </row>
    <row r="26" spans="1:11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35">
      <c r="B27" s="3"/>
      <c r="C27" s="3" t="s">
        <v>2</v>
      </c>
      <c r="D27" s="3"/>
      <c r="E27" s="4" t="s">
        <v>13</v>
      </c>
      <c r="F27" s="3"/>
      <c r="G27" s="3"/>
      <c r="H27" s="3"/>
      <c r="I27" s="3"/>
      <c r="J27" s="3"/>
      <c r="K27" s="3"/>
    </row>
    <row r="28" spans="1:11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35">
      <c r="B29" s="3"/>
      <c r="C29" s="3" t="s">
        <v>10</v>
      </c>
      <c r="D29" s="3"/>
      <c r="E29" s="5">
        <v>15000</v>
      </c>
      <c r="F29" s="3"/>
      <c r="G29" s="3"/>
      <c r="H29" s="3"/>
      <c r="I29" s="3"/>
      <c r="J29" s="3"/>
      <c r="K29" s="3"/>
    </row>
    <row r="30" spans="1:11" ht="15" thickBot="1" x14ac:dyDescent="0.4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35">
      <c r="B31" s="6"/>
      <c r="C31" s="7"/>
      <c r="D31" s="7"/>
      <c r="E31" s="7"/>
      <c r="F31" s="8"/>
      <c r="G31" s="3"/>
      <c r="H31" s="3"/>
      <c r="I31" s="3"/>
      <c r="J31" s="3"/>
      <c r="K31" s="3"/>
    </row>
    <row r="32" spans="1:11" x14ac:dyDescent="0.35">
      <c r="B32" s="9"/>
      <c r="C32" s="10" t="s">
        <v>11</v>
      </c>
      <c r="D32" s="11"/>
      <c r="E32" s="12">
        <f>IF(E29/5*100&gt;300000,300000,E29/5*100)</f>
        <v>300000</v>
      </c>
      <c r="F32" s="13"/>
      <c r="G32" s="3"/>
      <c r="H32" s="3"/>
      <c r="I32" s="3"/>
      <c r="J32" s="3"/>
      <c r="K32" s="3"/>
    </row>
    <row r="33" spans="2:11" x14ac:dyDescent="0.35">
      <c r="B33" s="9"/>
      <c r="C33" s="10"/>
      <c r="D33" s="11"/>
      <c r="E33" s="17"/>
      <c r="F33" s="13"/>
      <c r="G33" s="3"/>
      <c r="H33" s="3"/>
      <c r="I33" s="3"/>
      <c r="J33" s="3"/>
      <c r="K33" s="3"/>
    </row>
    <row r="34" spans="2:11" x14ac:dyDescent="0.35">
      <c r="B34" s="9"/>
      <c r="C34" s="10" t="s">
        <v>12</v>
      </c>
      <c r="D34" s="11"/>
      <c r="E34" s="12">
        <f>IF(E27="OES",E32*0.2,IF(E27="NAC OES",E32*0.4,"GWALL"))</f>
        <v>60000</v>
      </c>
      <c r="F34" s="13"/>
      <c r="G34" s="3"/>
      <c r="H34" s="3"/>
      <c r="I34" s="3"/>
      <c r="J34" s="3"/>
      <c r="K34" s="3"/>
    </row>
    <row r="35" spans="2:11" x14ac:dyDescent="0.35">
      <c r="B35" s="9"/>
      <c r="C35" s="10"/>
      <c r="D35" s="11"/>
      <c r="E35" s="17"/>
      <c r="F35" s="13"/>
      <c r="G35" s="3"/>
      <c r="H35" s="3"/>
      <c r="I35" s="3"/>
      <c r="J35" s="3"/>
      <c r="K35" s="3"/>
    </row>
    <row r="36" spans="2:11" x14ac:dyDescent="0.35">
      <c r="B36" s="9"/>
      <c r="C36" s="10" t="s">
        <v>6</v>
      </c>
      <c r="D36" s="11"/>
      <c r="E36" s="12">
        <f>E32-E29-E34</f>
        <v>225000</v>
      </c>
      <c r="F36" s="13"/>
      <c r="G36" s="3"/>
      <c r="H36" s="3"/>
      <c r="I36" s="3"/>
      <c r="J36" s="3"/>
      <c r="K36" s="3"/>
    </row>
    <row r="37" spans="2:11" ht="15" thickBot="1" x14ac:dyDescent="0.4">
      <c r="B37" s="14"/>
      <c r="C37" s="15"/>
      <c r="D37" s="15"/>
      <c r="E37" s="15"/>
      <c r="F37" s="16"/>
      <c r="G37" s="3"/>
      <c r="H37" s="3"/>
      <c r="I37" s="3"/>
      <c r="J37" s="3"/>
      <c r="K37" s="3"/>
    </row>
  </sheetData>
  <dataValidations count="2">
    <dataValidation type="list" allowBlank="1" showInputMessage="1" showErrorMessage="1" sqref="E27" xr:uid="{8055168D-CD5F-4A2D-B90C-15D6230A3ED9}">
      <formula1>"OES,NAC OES"</formula1>
    </dataValidation>
    <dataValidation type="list" allowBlank="1" showInputMessage="1" showErrorMessage="1" sqref="E8" xr:uid="{3333C947-F650-42F8-93A1-F66E538D8BC2}">
      <formula1>"OES,NAC OES"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712293A5328146A0F2F7B61BA9A728" ma:contentTypeVersion="3" ma:contentTypeDescription="Create a new document." ma:contentTypeScope="" ma:versionID="32a687dc88aa3c69a140ddd68e6f17f6">
  <xsd:schema xmlns:xsd="http://www.w3.org/2001/XMLSchema" xmlns:xs="http://www.w3.org/2001/XMLSchema" xmlns:p="http://schemas.microsoft.com/office/2006/metadata/properties" xmlns:ns2="9187087f-5752-44ef-96e2-95c20468e1f4" targetNamespace="http://schemas.microsoft.com/office/2006/metadata/properties" ma:root="true" ma:fieldsID="3b18f77b9c3f10b7a419ebbbcbc7bdcc" ns2:_="">
    <xsd:import namespace="9187087f-5752-44ef-96e2-95c20468e1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7087f-5752-44ef-96e2-95c20468e1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1D95A9-94EC-4BE3-9CCA-580A228DFC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18CED4-59AA-4D22-8C45-07D1675C39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E33620-B177-42AB-B698-A9FF670263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7087f-5752-44ef-96e2-95c20468e1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CHS Limit (2)</vt:lpstr>
      <vt:lpstr>CHS Limit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Bridges</dc:creator>
  <cp:keywords/>
  <dc:description/>
  <cp:lastModifiedBy>Beti Gordon</cp:lastModifiedBy>
  <cp:revision/>
  <dcterms:created xsi:type="dcterms:W3CDTF">2026-02-12T19:30:49Z</dcterms:created>
  <dcterms:modified xsi:type="dcterms:W3CDTF">2026-09-01T09:16:50Z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0x01010004712293A5328146A0F2F7B61BA9A728</vt:lpwstr>
  </property>
</Properties>
</file>